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<sst xmlns="http://schemas.openxmlformats.org/spreadsheetml/2006/main" count="129" uniqueCount="117">
  <si>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</si>
  <si>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</si>
  <si>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</si>
  <si>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</si>
  <si>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</si>
  <si>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</si>
  <si>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</si>
  <si>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</si>
  <si>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</si>
  <si>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</si>
  <si>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</si>
  <si>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</si>
  <si>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</si>
  <si>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</si>
  <si>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</si>
  <si>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</si>
  <si>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</si>
  <si>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</si>
  <si>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</si>
  <si>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</si>
  <si>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</si>
  <si>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</si>
  <si>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</si>
  <si>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</si>
  <si>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</si>
  <si>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</si>
  <si>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</si>
  <si>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</si>
  <si>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</si>
  <si>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</si>
  <si>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</si>
  <si>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</si>
  <si>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</si>
  <si>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</si>
  <si>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</si>
  <si>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</si>
  <si>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</si>
  <si>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</si>
  <si>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</si>
  <si>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</si>
  <si>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</si>
  <si>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</si>
  <si>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</si>
  <si>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</si>
  <si>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</si>
  <si>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</si>
  <si>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</si>
  <si>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</si>
  <si>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</si>
  <si>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</si>
  <si>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</si>
  <si>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</si>
  <si>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</si>
  <si>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</si>
  <si>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</si>
  <si>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</si>
  <si>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</si>
  <si>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</si>
  <si>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</si>
  <si>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</si>
  <si>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</si>
  <si>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</si>
  <si>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</si>
  <si>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</si>
  <si>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</si>
  <si>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</si>
  <si>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</si>
  <si>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</si>
  <si>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</si>
  <si>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</si>
  <si>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</si>
  <si>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</si>
  <si>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</si>
  <si>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</si>
  <si>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</si>
  <si>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</si>
  <si>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</si>
  <si>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</si>
  <si>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</si>
  <si>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</si>
  <si>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</si>
  <si>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</si>
  <si>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</si>
  <si>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</si>
  <si>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</si>
  <si>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</si>
  <si>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</si>
  <si>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</si>
  <si>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</si>
  <si>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</si>
  <si>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</si>
  <si>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</si>
  <si>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</si>
  <si>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</si>
  <si>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</si>
  <si>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</si>
  <si>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</si>
  <si>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</si>
  <si>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</si>
  <si>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HDLC3 (05168805190)</t>
  </si>
  <si>
    <t>HDL-kolesterol</t>
  </si>
  <si>
    <t>HDLC3 i romtemperatur</t>
  </si>
  <si>
    <t>Homogen enzymatisk kolorimetrisk analyse.</t>
  </si>
  <si>
    <t>Prøve 1-4 er analysert i batch 10.8.2016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</si>
  <si>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</si>
  <si>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 xml:space="preserve">Alliquotert og satt lysbeskyttet i frys frem til analysering. Siste alliquot (168 timer) ble ikke fryst, denne ble analysert 168-171 timer etter prøvetaking. </t>
  </si>
  <si>
    <t>Vacuette (serum)</t>
  </si>
  <si>
    <t>|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</si>
  <si>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</si>
  <si>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</si>
  <si>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</si>
  <si>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Aase Nilsen, Christina Berg Larsen, Laila Fure</t>
  </si>
  <si>
    <t>HDL og holdbarhet ved 15 - 25 C:</t>
  </si>
  <si>
    <t xml:space="preserve">2 døgn. </t>
  </si>
  <si>
    <t>Ved gjennomgang av resultater i MBKs fagnettverksmøte 07.09.2016 ble det tillagt en klinisk vurdering, og vi konkluderte med følgende holdbarhet ved romtemperatur:</t>
  </si>
  <si>
    <t>Roche cobas 8000, c702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</si>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</sst>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13854495"/>
        <c:axId val="57581592"/>
      </c:scatterChart>
      <c:valAx>
        <c:axId val="13854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81592"/>
        <c:crosses val="autoZero"/>
        <c:crossBetween val="midCat"/>
        <c:dispUnits/>
      </c:valAx>
      <c:valAx>
        <c:axId val="57581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449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1.5486235839875369</c:v>
                  </c:pt>
                  <c:pt idx="2">
                    <c:v>1.39074315979108</c:v>
                  </c:pt>
                  <c:pt idx="3">
                    <c:v>1.4334184785537472</c:v>
                  </c:pt>
                  <c:pt idx="4">
                    <c:v>2.6745663991582185</c:v>
                  </c:pt>
                  <c:pt idx="5">
                    <c:v>2.7702226985715024</c:v>
                  </c:pt>
                  <c:pt idx="6">
                    <c:v>3.203956864369777</c:v>
                  </c:pt>
                  <c:pt idx="7">
                    <c:v>3.5282899976413002</c:v>
                  </c:pt>
                  <c:pt idx="8">
                    <c:v>3.430529430447757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1.5486235839875369</c:v>
                  </c:pt>
                  <c:pt idx="2">
                    <c:v>1.39074315979108</c:v>
                  </c:pt>
                  <c:pt idx="3">
                    <c:v>1.4334184785537472</c:v>
                  </c:pt>
                  <c:pt idx="4">
                    <c:v>2.6745663991582185</c:v>
                  </c:pt>
                  <c:pt idx="5">
                    <c:v>2.7702226985715024</c:v>
                  </c:pt>
                  <c:pt idx="6">
                    <c:v>3.203956864369777</c:v>
                  </c:pt>
                  <c:pt idx="7">
                    <c:v>3.5282899976413002</c:v>
                  </c:pt>
                  <c:pt idx="8">
                    <c:v>3.430529430447757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48472281"/>
        <c:axId val="33597346"/>
      </c:scatterChart>
      <c:valAx>
        <c:axId val="4847228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97346"/>
        <c:crosses val="autoZero"/>
        <c:crossBetween val="midCat"/>
        <c:dispUnits/>
      </c:valAx>
      <c:valAx>
        <c:axId val="33597346"/>
        <c:scaling>
          <c:orientation val="minMax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2281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:I11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108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109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110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100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100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115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108" t="s">
        <v>102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99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83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89</v>
      </c>
      <c r="I25" s="79" t="s">
        <v>90</v>
      </c>
      <c r="J25" s="79" t="s">
        <v>98</v>
      </c>
    </row>
    <row r="26" spans="1:10" ht="15">
      <c r="A26" s="79" t="s">
        <v>63</v>
      </c>
      <c r="B26" s="108" t="s">
        <v>106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91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92</v>
      </c>
      <c r="C28" s="76" t="s">
        <v>85</v>
      </c>
      <c r="D28" s="108" t="s">
        <v>94</v>
      </c>
      <c r="E28" s="108" t="s">
        <v>86</v>
      </c>
      <c r="F28" s="108" t="s">
        <v>87</v>
      </c>
      <c r="G28" s="108" t="s">
        <v>95</v>
      </c>
      <c r="H28" s="108" t="s">
        <v>88</v>
      </c>
      <c r="I28" s="108" t="s">
        <v>96</v>
      </c>
      <c r="J28" s="108" t="s">
        <v>97</v>
      </c>
    </row>
    <row r="29" spans="1:10" ht="15">
      <c r="A29" s="79" t="s">
        <v>66</v>
      </c>
      <c r="B29" s="108" t="s">
        <v>93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84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84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1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101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2.43</v>
      </c>
      <c r="C3" s="18" t="s">
        <v>25</v>
      </c>
      <c r="D3" s="17"/>
      <c r="E3" s="7">
        <v>9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1.01</v>
      </c>
      <c r="C8" s="64">
        <v>1.037</v>
      </c>
      <c r="D8" s="64">
        <v>1.056</v>
      </c>
      <c r="E8" s="64">
        <v>1.081</v>
      </c>
      <c r="F8" s="64">
        <v>1.111</v>
      </c>
      <c r="G8" s="64">
        <v>1.1</v>
      </c>
      <c r="H8" s="64">
        <v>1.057</v>
      </c>
      <c r="I8" s="64">
        <v>1.011</v>
      </c>
      <c r="J8" s="64">
        <v>1.063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2.539</v>
      </c>
      <c r="C9" s="64">
        <v>2.463</v>
      </c>
      <c r="D9" s="64">
        <v>2.569</v>
      </c>
      <c r="E9" s="64">
        <v>2.617</v>
      </c>
      <c r="F9" s="64">
        <v>2.632</v>
      </c>
      <c r="G9" s="64">
        <v>2.618</v>
      </c>
      <c r="H9" s="64">
        <v>2.591</v>
      </c>
      <c r="I9" s="64">
        <v>2.628</v>
      </c>
      <c r="J9" s="64">
        <v>2.584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1.344</v>
      </c>
      <c r="C10" s="64">
        <v>1.34</v>
      </c>
      <c r="D10" s="64">
        <v>1.411</v>
      </c>
      <c r="E10" s="64">
        <v>1.432</v>
      </c>
      <c r="F10" s="64">
        <v>1.495</v>
      </c>
      <c r="G10" s="64">
        <v>1.469</v>
      </c>
      <c r="H10" s="64">
        <v>1.482</v>
      </c>
      <c r="I10" s="64">
        <v>1.479</v>
      </c>
      <c r="J10" s="64">
        <v>1.452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2.341</v>
      </c>
      <c r="C11" s="64">
        <v>2.377</v>
      </c>
      <c r="D11" s="64">
        <v>2.359</v>
      </c>
      <c r="E11" s="64">
        <v>2.464</v>
      </c>
      <c r="F11" s="64">
        <v>2.499</v>
      </c>
      <c r="G11" s="64">
        <v>2.527</v>
      </c>
      <c r="H11" s="64">
        <v>2.552</v>
      </c>
      <c r="I11" s="64">
        <v>2.621</v>
      </c>
      <c r="J11" s="64">
        <v>2.625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1.118</v>
      </c>
      <c r="C12" s="64">
        <v>1.158</v>
      </c>
      <c r="D12" s="64">
        <v>1.163</v>
      </c>
      <c r="E12" s="64">
        <v>1.178</v>
      </c>
      <c r="F12" s="64">
        <v>1.158</v>
      </c>
      <c r="G12" s="64">
        <v>1.136</v>
      </c>
      <c r="H12" s="64">
        <v>1.134</v>
      </c>
      <c r="I12" s="64">
        <v>1.097</v>
      </c>
      <c r="J12" s="64">
        <v>1.089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1.857</v>
      </c>
      <c r="C13" s="64">
        <v>1.845</v>
      </c>
      <c r="D13" s="64">
        <v>1.871</v>
      </c>
      <c r="E13" s="64">
        <v>1.878</v>
      </c>
      <c r="F13" s="64">
        <v>1.849</v>
      </c>
      <c r="G13" s="64">
        <v>1.87</v>
      </c>
      <c r="H13" s="64">
        <v>1.901</v>
      </c>
      <c r="I13" s="64">
        <v>1.904</v>
      </c>
      <c r="J13" s="64">
        <v>1.902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2.015</v>
      </c>
      <c r="C14" s="64">
        <v>2.108</v>
      </c>
      <c r="D14" s="64">
        <v>2.157</v>
      </c>
      <c r="E14" s="64">
        <v>2.171</v>
      </c>
      <c r="F14" s="64">
        <v>2.256</v>
      </c>
      <c r="G14" s="64">
        <v>2.295</v>
      </c>
      <c r="H14" s="64">
        <v>2.318</v>
      </c>
      <c r="I14" s="64">
        <v>2.301</v>
      </c>
      <c r="J14" s="64">
        <v>2.316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0.829</v>
      </c>
      <c r="C15" s="64">
        <v>0.873</v>
      </c>
      <c r="D15" s="64">
        <v>0.848</v>
      </c>
      <c r="E15" s="64">
        <v>0.857</v>
      </c>
      <c r="F15" s="64">
        <v>0.825</v>
      </c>
      <c r="G15" s="64">
        <v>0.815</v>
      </c>
      <c r="H15" s="64">
        <v>0.787</v>
      </c>
      <c r="I15" s="64">
        <v>0.789</v>
      </c>
      <c r="J15" s="64">
        <v>0.798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1.847</v>
      </c>
      <c r="C16" s="64">
        <v>1.862</v>
      </c>
      <c r="D16" s="64">
        <v>1.892</v>
      </c>
      <c r="E16" s="64">
        <v>1.893</v>
      </c>
      <c r="F16" s="64">
        <v>1.924</v>
      </c>
      <c r="G16" s="64">
        <v>1.935</v>
      </c>
      <c r="H16" s="64">
        <v>1.932</v>
      </c>
      <c r="I16" s="64">
        <v>1.908</v>
      </c>
      <c r="J16" s="64">
        <v>1.889</v>
      </c>
      <c r="K16" s="15" t="s">
        <v>107</v>
      </c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1.573</v>
      </c>
      <c r="C17" s="63">
        <v>1.558</v>
      </c>
      <c r="D17" s="63">
        <v>1.56</v>
      </c>
      <c r="E17" s="63">
        <v>1.584</v>
      </c>
      <c r="F17" s="63">
        <v>1.596</v>
      </c>
      <c r="G17" s="63">
        <v>1.614</v>
      </c>
      <c r="H17" s="63">
        <v>1.64</v>
      </c>
      <c r="I17" s="63">
        <v>1.643</v>
      </c>
      <c r="J17" s="63">
        <v>1.641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102.67326732673267</v>
      </c>
      <c r="D64" s="25">
        <f aca="true" t="shared" si="2" ref="D64:D73">IF((B8&lt;&gt;0)*ISNUMBER(D8),100*(D8/B8),"")</f>
        <v>104.55445544554456</v>
      </c>
      <c r="E64" s="25">
        <f aca="true" t="shared" si="3" ref="E64:E73">IF((B8&lt;&gt;0)*ISNUMBER(E8),100*(E8/B8),"")</f>
        <v>107.02970297029704</v>
      </c>
      <c r="F64" s="25">
        <f aca="true" t="shared" si="4" ref="F64:F73">IF((B8&lt;&gt;0)*ISNUMBER(F8),100*(F8/B8),"")</f>
        <v>110.00000000000001</v>
      </c>
      <c r="G64" s="25">
        <f aca="true" t="shared" si="5" ref="G64:G73">IF((B8&lt;&gt;0)*ISNUMBER(G8),100*(G8/B8),"")</f>
        <v>108.91089108910892</v>
      </c>
      <c r="H64" s="25">
        <f aca="true" t="shared" si="6" ref="H64:H73">IF((B8&lt;&gt;0)*ISNUMBER(H8),100*(H8/B8),"")</f>
        <v>104.65346534653466</v>
      </c>
      <c r="I64" s="25">
        <f aca="true" t="shared" si="7" ref="I64:I73">IF((B8&lt;&gt;0)*ISNUMBER(I8),100*(I8/B8),"")</f>
        <v>100.0990099009901</v>
      </c>
      <c r="J64" s="25">
        <f aca="true" t="shared" si="8" ref="J64:J73">IF((B8&lt;&gt;0)*ISNUMBER(J8),100*(J8/B8),"")</f>
        <v>105.24752475247526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97.00669554942891</v>
      </c>
      <c r="D65" s="25">
        <f t="shared" si="2"/>
        <v>101.18156754627805</v>
      </c>
      <c r="E65" s="25">
        <f t="shared" si="3"/>
        <v>103.07207562032295</v>
      </c>
      <c r="F65" s="25">
        <f t="shared" si="4"/>
        <v>103.66285939346199</v>
      </c>
      <c r="G65" s="25">
        <f t="shared" si="5"/>
        <v>103.11146120519889</v>
      </c>
      <c r="H65" s="25">
        <f t="shared" si="6"/>
        <v>102.04805041354865</v>
      </c>
      <c r="I65" s="25">
        <f t="shared" si="7"/>
        <v>103.50531705395825</v>
      </c>
      <c r="J65" s="25">
        <f t="shared" si="8"/>
        <v>101.77235131941708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99.70238095238095</v>
      </c>
      <c r="D66" s="25">
        <f t="shared" si="2"/>
        <v>104.98511904761905</v>
      </c>
      <c r="E66" s="25">
        <f t="shared" si="3"/>
        <v>106.54761904761905</v>
      </c>
      <c r="F66" s="25">
        <f t="shared" si="4"/>
        <v>111.23511904761905</v>
      </c>
      <c r="G66" s="25">
        <f t="shared" si="5"/>
        <v>109.30059523809523</v>
      </c>
      <c r="H66" s="25">
        <f t="shared" si="6"/>
        <v>110.26785714285714</v>
      </c>
      <c r="I66" s="25">
        <f t="shared" si="7"/>
        <v>110.04464285714286</v>
      </c>
      <c r="J66" s="25">
        <f t="shared" si="8"/>
        <v>108.03571428571428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101.53780435711232</v>
      </c>
      <c r="D67" s="25">
        <f t="shared" si="2"/>
        <v>100.76890217855616</v>
      </c>
      <c r="E67" s="25">
        <f t="shared" si="3"/>
        <v>105.25416488680051</v>
      </c>
      <c r="F67" s="25">
        <f t="shared" si="4"/>
        <v>106.74925245621529</v>
      </c>
      <c r="G67" s="25">
        <f t="shared" si="5"/>
        <v>107.94532251174711</v>
      </c>
      <c r="H67" s="25">
        <f t="shared" si="6"/>
        <v>109.01324220418624</v>
      </c>
      <c r="I67" s="25">
        <f t="shared" si="7"/>
        <v>111.96070055531824</v>
      </c>
      <c r="J67" s="25">
        <f t="shared" si="8"/>
        <v>112.13156770610848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103.57781753130588</v>
      </c>
      <c r="D68" s="25">
        <f t="shared" si="2"/>
        <v>104.02504472271914</v>
      </c>
      <c r="E68" s="25">
        <f t="shared" si="3"/>
        <v>105.36672629695884</v>
      </c>
      <c r="F68" s="25">
        <f t="shared" si="4"/>
        <v>103.57781753130588</v>
      </c>
      <c r="G68" s="25">
        <f t="shared" si="5"/>
        <v>101.61001788908763</v>
      </c>
      <c r="H68" s="25">
        <f t="shared" si="6"/>
        <v>101.43112701252235</v>
      </c>
      <c r="I68" s="25">
        <f t="shared" si="7"/>
        <v>98.1216457960644</v>
      </c>
      <c r="J68" s="25">
        <f t="shared" si="8"/>
        <v>97.40608228980321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99.35379644588045</v>
      </c>
      <c r="D69" s="25">
        <f t="shared" si="2"/>
        <v>100.7539041464728</v>
      </c>
      <c r="E69" s="25">
        <f t="shared" si="3"/>
        <v>101.13085621970922</v>
      </c>
      <c r="F69" s="25">
        <f t="shared" si="4"/>
        <v>99.56919763058697</v>
      </c>
      <c r="G69" s="25">
        <f t="shared" si="5"/>
        <v>100.70005385029619</v>
      </c>
      <c r="H69" s="25">
        <f t="shared" si="6"/>
        <v>102.36941303177167</v>
      </c>
      <c r="I69" s="25">
        <f t="shared" si="7"/>
        <v>102.53096392030156</v>
      </c>
      <c r="J69" s="25">
        <f t="shared" si="8"/>
        <v>102.4232633279483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104.61538461538463</v>
      </c>
      <c r="D70" s="25">
        <f t="shared" si="2"/>
        <v>107.04714640198512</v>
      </c>
      <c r="E70" s="25">
        <f t="shared" si="3"/>
        <v>107.74193548387095</v>
      </c>
      <c r="F70" s="25">
        <f t="shared" si="4"/>
        <v>111.96029776674936</v>
      </c>
      <c r="G70" s="25">
        <f t="shared" si="5"/>
        <v>113.89578163771712</v>
      </c>
      <c r="H70" s="25">
        <f t="shared" si="6"/>
        <v>115.03722084367244</v>
      </c>
      <c r="I70" s="25">
        <f t="shared" si="7"/>
        <v>114.19354838709677</v>
      </c>
      <c r="J70" s="25">
        <f t="shared" si="8"/>
        <v>114.9379652605459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105.30759951749096</v>
      </c>
      <c r="D71" s="25">
        <f t="shared" si="2"/>
        <v>102.291917973462</v>
      </c>
      <c r="E71" s="25">
        <f t="shared" si="3"/>
        <v>103.37756332931242</v>
      </c>
      <c r="F71" s="25">
        <f t="shared" si="4"/>
        <v>99.51749095295537</v>
      </c>
      <c r="G71" s="25">
        <f t="shared" si="5"/>
        <v>98.31121833534378</v>
      </c>
      <c r="H71" s="25">
        <f t="shared" si="6"/>
        <v>94.93365500603137</v>
      </c>
      <c r="I71" s="25">
        <f t="shared" si="7"/>
        <v>95.17490952955369</v>
      </c>
      <c r="J71" s="25">
        <f t="shared" si="8"/>
        <v>96.26055488540412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100.8121277747699</v>
      </c>
      <c r="D72" s="25">
        <f t="shared" si="2"/>
        <v>102.43638332430969</v>
      </c>
      <c r="E72" s="25">
        <f t="shared" si="3"/>
        <v>102.49052517596103</v>
      </c>
      <c r="F72" s="25">
        <f t="shared" si="4"/>
        <v>104.16892257715213</v>
      </c>
      <c r="G72" s="25">
        <f t="shared" si="5"/>
        <v>104.76448294531673</v>
      </c>
      <c r="H72" s="25">
        <f t="shared" si="6"/>
        <v>104.60205739036275</v>
      </c>
      <c r="I72" s="25">
        <f t="shared" si="7"/>
        <v>103.30265295073092</v>
      </c>
      <c r="J72" s="25">
        <f t="shared" si="8"/>
        <v>102.2739577693557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99.04640813731723</v>
      </c>
      <c r="D73" s="25">
        <f t="shared" si="2"/>
        <v>99.17355371900827</v>
      </c>
      <c r="E73" s="25">
        <f t="shared" si="3"/>
        <v>100.69930069930071</v>
      </c>
      <c r="F73" s="25">
        <f t="shared" si="4"/>
        <v>101.46217418944691</v>
      </c>
      <c r="G73" s="25">
        <f t="shared" si="5"/>
        <v>102.60648442466625</v>
      </c>
      <c r="H73" s="25">
        <f t="shared" si="6"/>
        <v>104.25937698664971</v>
      </c>
      <c r="I73" s="25">
        <f t="shared" si="7"/>
        <v>104.45009535918628</v>
      </c>
      <c r="J73" s="25">
        <f t="shared" si="8"/>
        <v>104.32294977749524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101.3633282207804</v>
      </c>
      <c r="D114" s="26">
        <f t="shared" si="27"/>
        <v>102.72179945059547</v>
      </c>
      <c r="E114" s="26">
        <f t="shared" si="27"/>
        <v>104.27104697301529</v>
      </c>
      <c r="F114" s="26">
        <f t="shared" si="27"/>
        <v>105.19031315454929</v>
      </c>
      <c r="G114" s="26">
        <f t="shared" si="27"/>
        <v>105.11563091265778</v>
      </c>
      <c r="H114" s="26">
        <f t="shared" si="27"/>
        <v>104.86154653781368</v>
      </c>
      <c r="I114" s="26">
        <f>IF(I115&gt;0,AVERAGE(I64:I113),"")</f>
        <v>104.3383486310343</v>
      </c>
      <c r="J114" s="26">
        <f>IF(J115&gt;0,AVERAGE(J64:J113),"")</f>
        <v>104.48119313742674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2.671509036029502</v>
      </c>
      <c r="D116" s="26">
        <f t="shared" si="29"/>
        <v>2.3991517090366052</v>
      </c>
      <c r="E116" s="26">
        <f t="shared" si="29"/>
        <v>2.47277030872004</v>
      </c>
      <c r="F116" s="26">
        <f t="shared" si="29"/>
        <v>4.613857348351974</v>
      </c>
      <c r="G116" s="26">
        <f t="shared" si="29"/>
        <v>4.778872701907243</v>
      </c>
      <c r="H116" s="26">
        <f t="shared" si="29"/>
        <v>5.527101487227185</v>
      </c>
      <c r="I116" s="26">
        <f>IF(I115&gt;0,STDEV(I64:I113),"")</f>
        <v>6.086604070797298</v>
      </c>
      <c r="J116" s="26">
        <f>IF(J115&gt;0,STDEV(J64:J113),"")</f>
        <v>5.9179586741203085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0.8448053343574056</v>
      </c>
      <c r="D117" s="26">
        <f t="shared" si="30"/>
        <v>0.7586783852841243</v>
      </c>
      <c r="E117" s="26">
        <f t="shared" si="30"/>
        <v>0.7819586305993048</v>
      </c>
      <c r="F117" s="26">
        <f t="shared" si="30"/>
        <v>1.4590298019897163</v>
      </c>
      <c r="G117" s="26">
        <f t="shared" si="30"/>
        <v>1.5112122386029778</v>
      </c>
      <c r="H117" s="26">
        <f t="shared" si="30"/>
        <v>1.7478229558541951</v>
      </c>
      <c r="I117" s="26">
        <f>IF(I115&gt;0,I116/SQRT(I115),"")</f>
        <v>1.9247532079372212</v>
      </c>
      <c r="J117" s="26">
        <f>IF(J115&gt;0,J116/SQRT(J115),"")</f>
        <v>1.8714228508970332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1.5486235839875369</v>
      </c>
      <c r="D119" s="26">
        <f t="shared" si="32"/>
        <v>1.39074315979108</v>
      </c>
      <c r="E119" s="26">
        <f t="shared" si="32"/>
        <v>1.4334184785537472</v>
      </c>
      <c r="F119" s="26">
        <f t="shared" si="32"/>
        <v>2.6745663991582185</v>
      </c>
      <c r="G119" s="26">
        <f t="shared" si="32"/>
        <v>2.7702226985715024</v>
      </c>
      <c r="H119" s="26">
        <f t="shared" si="32"/>
        <v>3.203956864369777</v>
      </c>
      <c r="I119" s="26">
        <f>IF(I115&gt;2,I118*I117,"")</f>
        <v>3.5282899976413002</v>
      </c>
      <c r="J119" s="26">
        <f>IF(J115&gt;2,J118*J117,"")</f>
        <v>3.430529430447757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97.00669554942891</v>
      </c>
      <c r="D120" s="26">
        <f t="shared" si="33"/>
        <v>99.17355371900827</v>
      </c>
      <c r="E120" s="26">
        <f t="shared" si="33"/>
        <v>100.69930069930071</v>
      </c>
      <c r="F120" s="26">
        <f t="shared" si="33"/>
        <v>99.51749095295537</v>
      </c>
      <c r="G120" s="26">
        <f t="shared" si="33"/>
        <v>98.31121833534378</v>
      </c>
      <c r="H120" s="26">
        <f t="shared" si="33"/>
        <v>94.93365500603137</v>
      </c>
      <c r="I120" s="26">
        <f t="shared" si="33"/>
        <v>95.17490952955369</v>
      </c>
      <c r="J120" s="26">
        <f t="shared" si="33"/>
        <v>96.26055488540412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105.30759951749096</v>
      </c>
      <c r="D121" s="26">
        <f t="shared" si="34"/>
        <v>107.04714640198512</v>
      </c>
      <c r="E121" s="26">
        <f t="shared" si="34"/>
        <v>107.74193548387095</v>
      </c>
      <c r="F121" s="26">
        <f t="shared" si="34"/>
        <v>111.96029776674936</v>
      </c>
      <c r="G121" s="26">
        <f t="shared" si="34"/>
        <v>113.89578163771712</v>
      </c>
      <c r="H121" s="26">
        <f t="shared" si="34"/>
        <v>115.03722084367244</v>
      </c>
      <c r="I121" s="26">
        <f t="shared" si="34"/>
        <v>114.19354838709677</v>
      </c>
      <c r="J121" s="37">
        <f t="shared" si="34"/>
        <v>114.9379652605459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97.57</v>
      </c>
      <c r="C122" s="38">
        <f>100-B3</f>
        <v>97.57</v>
      </c>
      <c r="D122" s="38">
        <f>100-B3</f>
        <v>97.57</v>
      </c>
      <c r="E122" s="38">
        <f>100-B3</f>
        <v>97.57</v>
      </c>
      <c r="F122" s="38">
        <f>100-B3</f>
        <v>97.57</v>
      </c>
      <c r="G122" s="38">
        <f>100-B3</f>
        <v>97.57</v>
      </c>
      <c r="H122" s="38">
        <f>100-B3</f>
        <v>97.57</v>
      </c>
      <c r="I122" s="38">
        <f>100-B3</f>
        <v>97.57</v>
      </c>
      <c r="J122" s="38">
        <f>100-B3</f>
        <v>97.57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102.43</v>
      </c>
      <c r="C123" s="24">
        <f>100+B3</f>
        <v>102.43</v>
      </c>
      <c r="D123" s="24">
        <f>100+B3</f>
        <v>102.43</v>
      </c>
      <c r="E123" s="24">
        <f>100+B3</f>
        <v>102.43</v>
      </c>
      <c r="F123" s="24">
        <f>100+B3</f>
        <v>102.43</v>
      </c>
      <c r="G123" s="24">
        <f>100+B3</f>
        <v>102.43</v>
      </c>
      <c r="H123" s="24">
        <f>100+B3</f>
        <v>102.43</v>
      </c>
      <c r="I123" s="24">
        <f>100+B3</f>
        <v>102.43</v>
      </c>
      <c r="J123" s="24">
        <f>100+B3</f>
        <v>102.43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91</v>
      </c>
      <c r="C124" s="24">
        <f>100-E3</f>
        <v>91</v>
      </c>
      <c r="D124" s="24">
        <f>100-E3</f>
        <v>91</v>
      </c>
      <c r="E124" s="24">
        <f>100-E3</f>
        <v>91</v>
      </c>
      <c r="F124" s="24">
        <f>100-E3</f>
        <v>91</v>
      </c>
      <c r="G124" s="24">
        <f>100-E3</f>
        <v>91</v>
      </c>
      <c r="H124" s="24">
        <f>100-E3</f>
        <v>91</v>
      </c>
      <c r="I124" s="24">
        <f>100-E3</f>
        <v>91</v>
      </c>
      <c r="J124" s="39">
        <f>100-E3</f>
        <v>91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109</v>
      </c>
      <c r="C125" s="41">
        <f>100+E3</f>
        <v>109</v>
      </c>
      <c r="D125" s="41">
        <f>100+E3</f>
        <v>109</v>
      </c>
      <c r="E125" s="41">
        <f>100+E3</f>
        <v>109</v>
      </c>
      <c r="F125" s="41">
        <f>100+E3</f>
        <v>109</v>
      </c>
      <c r="G125" s="41">
        <f>100+E3</f>
        <v>109</v>
      </c>
      <c r="H125" s="41">
        <f>100+E3</f>
        <v>109</v>
      </c>
      <c r="I125" s="41">
        <f>100+E3</f>
        <v>109</v>
      </c>
      <c r="J125" s="37">
        <f>100+E3</f>
        <v>109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114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104</v>
      </c>
    </row>
    <row r="27" ht="12.75">
      <c r="B27" s="66" t="s">
        <v>105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2017-02-21T12:12:19Z</dcterms:modified>
  <cp:category/>
  <cp:version/>
  <cp:contentType/>
  <cp:contentStatus/>
</cp:coreProperties>
</file>